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4115" windowHeight="9525" tabRatio="863" activeTab="11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E80" i="59" l="1"/>
  <c r="E74" i="59"/>
  <c r="E68" i="59"/>
  <c r="E66" i="59"/>
  <c r="E64" i="59"/>
  <c r="E62" i="59" s="1"/>
  <c r="E63" i="59"/>
  <c r="E54" i="59"/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D80" i="59"/>
  <c r="C80" i="59"/>
  <c r="D74" i="59"/>
  <c r="C74" i="59"/>
  <c r="D62" i="59"/>
  <c r="C62" i="59"/>
  <c r="D54" i="59"/>
  <c r="C54" i="59"/>
  <c r="C30" i="64" l="1"/>
  <c r="C7" i="64"/>
  <c r="C15" i="63"/>
  <c r="C7" i="63"/>
  <c r="C20" i="63" l="1"/>
  <c r="C39" i="64"/>
  <c r="B39" i="65" l="1"/>
  <c r="B50" i="65"/>
  <c r="B48" i="65"/>
  <c r="B37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<sst xmlns="http://schemas.openxmlformats.org/spreadsheetml/2006/main" count="948" uniqueCount="679">
  <si>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</si>
  <si>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</si>
  <si>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</si>
  <si>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</si>
  <si>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</si>
  <si>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</si>
  <si>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</si>
  <si>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</si>
  <si>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</si>
  <si>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</si>
  <si>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</si>
  <si>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</si>
  <si>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</si>
  <si>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</si>
  <si>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</si>
  <si>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</si>
  <si>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</si>
  <si>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</si>
  <si>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</si>
  <si>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</si>
  <si>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</si>
  <si>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</si>
  <si>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</si>
  <si>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</si>
  <si>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</si>
  <si>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</si>
  <si>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</si>
  <si>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</si>
  <si>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</si>
  <si>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</si>
  <si>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</si>
  <si>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</si>
  <si>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</si>
  <si>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</si>
  <si>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</si>
  <si>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</si>
  <si>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</si>
  <si>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</si>
  <si>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</si>
  <si>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</si>
  <si>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</si>
  <si>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</si>
  <si>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</si>
  <si>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</si>
  <si>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</si>
  <si>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</si>
  <si>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</si>
  <si>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</si>
  <si>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</si>
  <si>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</si>
  <si>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</si>
  <si>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</si>
  <si>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</si>
  <si>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</si>
  <si>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</si>
  <si>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</si>
  <si>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</si>
  <si>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</si>
  <si>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</si>
  <si>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</si>
  <si>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</si>
  <si>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</si>
  <si>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</si>
  <si>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</si>
  <si>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</si>
  <si>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</si>
  <si>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</si>
  <si>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</si>
  <si>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</si>
  <si>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</si>
  <si>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</si>
  <si>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</si>
  <si>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</si>
  <si>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</si>
  <si>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</si>
  <si>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</si>
  <si>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</si>
  <si>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</si>
  <si>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</si>
  <si>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</si>
  <si>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</si>
  <si>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</si>
  <si>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</si>
  <si>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</si>
  <si>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</si>
  <si>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</si>
  <si>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</si>
  <si>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</si>
  <si>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</si>
  <si>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</si>
  <si>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</si>
  <si>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</si>
  <si>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</si>
  <si>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</si>
  <si>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</si>
  <si>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</si>
  <si>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</si>
  <si>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</si>
  <si>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</si>
  <si>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</si>
  <si>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</si>
  <si>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</si>
  <si>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</si>
  <si>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</si>
  <si>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</si>
  <si>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</si>
  <si>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</si>
  <si>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</si>
  <si>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</si>
  <si>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</si>
  <si>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</si>
  <si>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</si>
  <si>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</si>
  <si>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</si>
  <si>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</si>
  <si>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</si>
  <si>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</si>
  <si>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</si>
  <si>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</si>
  <si>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</si>
  <si>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</si>
  <si>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</si>
  <si>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</si>
  <si>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</si>
  <si>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</si>
  <si>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</si>
  <si>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</si>
  <si>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</si>
  <si>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</si>
  <si>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</si>
  <si>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</si>
  <si>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</si>
  <si>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</si>
  <si>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</si>
  <si>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</si>
  <si>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</si>
  <si>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</si>
  <si>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</si>
  <si>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</si>
  <si>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</si>
  <si>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</si>
  <si>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</si>
  <si>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</si>
  <si>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</si>
  <si>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</si>
  <si>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</si>
  <si>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</si>
  <si>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</si>
  <si>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</si>
  <si>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</si>
  <si>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</si>
  <si>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</si>
  <si>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</si>
  <si>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</si>
  <si>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</si>
  <si>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</si>
  <si>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</si>
  <si>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</si>
  <si>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</si>
  <si>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</si>
  <si>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</si>
  <si>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</si>
  <si>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</si>
  <si>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</si>
  <si>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</si>
  <si>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</si>
  <si>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</si>
  <si>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</si>
  <si>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</si>
  <si>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</si>
  <si>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</si>
  <si>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</si>
  <si>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</si>
  <si>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</si>
  <si>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</si>
  <si>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</si>
  <si>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</si>
  <si>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</si>
  <si>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</si>
  <si>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</si>
  <si>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</si>
  <si>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</si>
  <si>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</si>
  <si>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</si>
  <si>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</si>
  <si>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</si>
  <si>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</si>
  <si>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</si>
  <si>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</si>
  <si>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</si>
  <si>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</si>
  <si>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</si>
  <si>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</si>
  <si>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</si>
  <si>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</si>
  <si>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</si>
  <si>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</si>
  <si>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</si>
  <si>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</si>
  <si>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</si>
  <si>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</si>
  <si>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</si>
  <si>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</si>
  <si>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</si>
  <si>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</si>
  <si>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</si>
  <si>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</si>
  <si>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</si>
  <si>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</si>
  <si>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</si>
  <si>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</si>
  <si>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</si>
  <si>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</si>
  <si>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</si>
  <si>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</si>
  <si>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</si>
  <si>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</si>
  <si>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</si>
  <si>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</si>
  <si>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</si>
  <si>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</si>
  <si>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</si>
  <si>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</si>
  <si>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</si>
  <si>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</si>
  <si>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</si>
  <si>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</si>
  <si>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</si>
  <si>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</si>
  <si>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</si>
  <si>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</si>
  <si>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</si>
  <si>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</si>
  <si>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</si>
  <si>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</si>
  <si>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</si>
  <si>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</si>
  <si>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</si>
  <si>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</si>
  <si>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</si>
  <si>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</si>
  <si>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</si>
  <si>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</si>
  <si>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</si>
  <si>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</si>
  <si>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</si>
  <si>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</si>
  <si>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</si>
  <si>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</si>
  <si>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</si>
  <si>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</si>
  <si>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</si>
  <si>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</si>
  <si>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</si>
  <si>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</si>
  <si>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</si>
  <si>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</si>
  <si>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</si>
  <si>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</si>
  <si>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</si>
  <si>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</si>
  <si>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</si>
  <si>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</si>
  <si>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</si>
  <si>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</si>
  <si>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</si>
  <si>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</si>
  <si>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</si>
  <si>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</si>
  <si>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</si>
  <si>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</si>
  <si>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</si>
  <si>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</si>
  <si>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</si>
  <si>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</si>
  <si>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</si>
  <si>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</si>
  <si>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</si>
  <si>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</si>
  <si>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</si>
  <si>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</si>
  <si>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</si>
  <si>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</si>
  <si>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</si>
  <si>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</si>
  <si>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</si>
  <si>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</si>
  <si>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</si>
  <si>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</si>
  <si>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</si>
  <si>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</si>
  <si>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</si>
  <si>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</si>
  <si>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</si>
  <si>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</si>
  <si>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</si>
  <si>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</si>
  <si>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</si>
  <si>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</si>
  <si>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</si>
  <si>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</si>
  <si>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</si>
  <si>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</si>
  <si>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</si>
  <si>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</si>
  <si>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</si>
  <si>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</si>
  <si>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</si>
  <si>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</si>
  <si>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</si>
  <si>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</si>
  <si>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</si>
  <si>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</si>
  <si>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</si>
  <si>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</si>
  <si>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</si>
  <si>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</si>
  <si>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</si>
  <si>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</si>
  <si>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</si>
  <si>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</si>
  <si>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</si>
  <si>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</si>
  <si>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</si>
  <si>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</si>
  <si>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</si>
  <si>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</si>
  <si>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</si>
  <si>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</si>
  <si>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</si>
  <si>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</si>
  <si>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</si>
  <si>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</si>
  <si>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</si>
  <si>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</si>
  <si>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</si>
  <si>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</si>
  <si>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</si>
  <si>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</si>
  <si>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</si>
  <si>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</si>
  <si>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</si>
  <si>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</si>
  <si>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</si>
  <si>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</si>
  <si>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</si>
  <si>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</si>
  <si>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</si>
  <si>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</si>
  <si>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</si>
  <si>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</si>
  <si>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</si>
  <si>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</si>
  <si>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</si>
  <si>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</si>
  <si>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</si>
  <si>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</si>
  <si>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</si>
  <si>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</si>
  <si>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</si>
  <si>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</si>
  <si>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</si>
  <si>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</si>
  <si>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</si>
  <si>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</si>
  <si>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</si>
  <si>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</si>
  <si>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</si>
  <si>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</si>
  <si>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</si>
  <si>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</si>
  <si>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</si>
  <si>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</si>
  <si>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</si>
  <si>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</si>
  <si>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</si>
  <si>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</si>
  <si>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</si>
  <si>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</si>
  <si>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</si>
  <si>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</si>
  <si>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</si>
  <si>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</si>
  <si>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</si>
  <si>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</si>
  <si>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</si>
  <si>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</si>
  <si>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</si>
  <si>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</si>
  <si>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</si>
  <si>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</si>
  <si>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</si>
  <si>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</si>
  <si>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</si>
  <si>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</si>
  <si>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</si>
  <si>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</si>
  <si>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</si>
  <si>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</si>
  <si>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</si>
  <si>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</si>
  <si>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</si>
  <si>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</si>
  <si>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</si>
  <si>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</si>
  <si>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</si>
  <si>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</si>
  <si>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</si>
  <si>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</si>
  <si>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</si>
  <si>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</si>
  <si>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</si>
  <si>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</si>
  <si>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</si>
  <si>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</si>
  <si>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</si>
  <si>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</si>
  <si>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</si>
  <si>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</si>
  <si>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</si>
  <si>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</si>
  <si>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</si>
  <si>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</si>
  <si>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</si>
  <si>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</si>
  <si>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</si>
  <si>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</si>
  <si>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</si>
  <si>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</si>
  <si>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</si>
  <si>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</si>
  <si>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</si>
  <si>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</si>
  <si>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</si>
  <si>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</si>
  <si>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</si>
  <si>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</si>
  <si>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</si>
  <si>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</si>
  <si>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</si>
  <si>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</si>
  <si>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</si>
  <si>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</si>
  <si>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</si>
  <si>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</si>
  <si>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</si>
  <si>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</si>
  <si>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</si>
  <si>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</si>
  <si>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</si>
  <si>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</si>
  <si>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</si>
  <si>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</si>
  <si>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</si>
  <si>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</si>
  <si>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</si>
  <si>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</si>
  <si>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</si>
  <si>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</si>
  <si>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</si>
  <si>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</si>
  <si>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</si>
  <si>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</si>
  <si>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</si>
  <si>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</si>
  <si>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</si>
  <si>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</si>
  <si>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</si>
  <si>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</si>
  <si>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</si>
  <si>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</si>
  <si>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</si>
  <si>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</si>
  <si>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</si>
  <si>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</si>
  <si>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</si>
  <si>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</si>
  <si>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</si>
  <si>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</si>
  <si>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</si>
  <si>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</si>
  <si>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</si>
  <si>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</si>
  <si>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</si>
  <si>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</si>
  <si>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</si>
  <si>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</si>
  <si>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</si>
  <si>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</si>
  <si>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</si>
  <si>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</si>
  <si>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</si>
  <si>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</si>
  <si>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</si>
  <si>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</si>
  <si>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</si>
  <si>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</si>
  <si>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</si>
  <si>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</si>
  <si>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</si>
  <si>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</si>
  <si>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</si>
  <si>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</si>
  <si>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</si>
  <si>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</si>
  <si>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</si>
  <si>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</si>
  <si>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</si>
  <si>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</si>
  <si>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</si>
  <si>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</si>
  <si>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</si>
  <si>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</si>
  <si>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</si>
  <si>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</si>
  <si>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</si>
  <si>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</si>
  <si>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</si>
  <si>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</si>
  <si>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</si>
  <si>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</si>
  <si>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</si>
  <si>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</si>
  <si>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</si>
  <si>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</si>
  <si>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</si>
  <si>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</si>
  <si>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</si>
  <si>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</si>
  <si>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</si>
  <si>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</si>
  <si>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</si>
  <si>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</si>
  <si>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</si>
  <si>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</si>
  <si>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</si>
  <si>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</si>
  <si>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</si>
  <si>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</si>
  <si>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</si>
  <si>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</si>
  <si>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</si>
  <si>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</si>
  <si>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</si>
  <si>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</si>
  <si>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</si>
  <si>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</si>
  <si>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</si>
  <si>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</si>
  <si>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</si>
  <si>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</si>
  <si>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</si>
  <si>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</si>
  <si>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</si>
  <si>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</si>
  <si>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</si>
  <si>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</si>
  <si>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</si>
  <si>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</si>
  <si>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</si>
  <si>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</si>
  <si>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</si>
  <si>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</si>
  <si>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</si>
  <si>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</si>
  <si>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</si>
  <si>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</si>
  <si>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</si>
  <si>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</si>
  <si>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</si>
  <si>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</si>
  <si>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</si>
  <si>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</si>
  <si>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</si>
  <si>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</si>
  <si>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</si>
  <si>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</si>
  <si>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</si>
  <si>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</si>
  <si>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</si>
  <si>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</si>
  <si>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</si>
  <si>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</si>
  <si>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</si>
  <si>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</si>
  <si>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</si>
  <si>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</si>
  <si>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</si>
  <si>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</si>
  <si>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</si>
  <si>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</si>
  <si>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</si>
  <si>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</si>
  <si>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</si>
  <si>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</si>
  <si>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</si>
  <si>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</si>
  <si>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</si>
  <si>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</si>
  <si>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</si>
  <si>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</si>
  <si>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</si>
  <si>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</si>
  <si>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</si>
  <si>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</si>
  <si>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</si>
  <si>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</si>
  <si>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</si>
  <si>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</si>
  <si>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</si>
  <si>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</si>
  <si>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</si>
  <si>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</si>
  <si>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</si>
  <si>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</si>
  <si>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</si>
  <si>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</si>
  <si>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</si>
  <si>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</si>
  <si>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</si>
  <si>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</si>
  <si>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</si>
  <si>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</si>
  <si>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</si>
  <si>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</si>
  <si>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</si>
  <si>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</si>
  <si>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</si>
  <si>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</si>
  <si>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</si>
  <si>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</si>
  <si>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</si>
  <si>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</si>
  <si>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</si>
  <si>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</si>
  <si>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</si>
  <si>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</si>
  <si>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</si>
  <si>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</si>
  <si>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</si>
  <si>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</si>
  <si>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</si>
  <si>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</si>
  <si>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</si>
  <si>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</si>
  <si>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</si>
  <si>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</si>
  <si>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</si>
  <si>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</si>
  <si>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</si>
  <si>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</si>
  <si>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</si>
  <si>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</si>
  <si>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</si>
  <si>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</si>
  <si>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</si>
  <si>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</si>
  <si>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</si>
  <si>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</si>
  <si>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</si>
  <si>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</si>
  <si>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</si>
  <si>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</si>
  <si>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</si>
  <si>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</si>
  <si>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</si>
  <si>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</si>
  <si>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Junta Municipal de Agua Potable y Alcantarillado de Cortázar, Gto.</t>
  </si>
  <si>
    <t>Correspondiente del 1 de Enero al 31 de Marzo de 2024</t>
  </si>
  <si>
    <t>INGRESOS POR PRESTACION DE SERVICIOS</t>
  </si>
  <si>
    <t>NOMINA</t>
  </si>
  <si>
    <t xml:space="preserve">MATERIAL DE AGUA POTABLE Y ALCANTARILLADO </t>
  </si>
  <si>
    <t>ENERGIA ELECTRICA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</si>
  <si>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</si>
  <si>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</si>
  <si>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</si>
  <si>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 xml:space="preserve">         PRESIDENTE DEL CONSEJO
C.P.C. LUIS MARTIN LOPEZ FLORES</t>
  </si>
  <si>
    <t>TESORERO DEL CONSEJO
C.P. LUZ MARIA CUEVAS JUAREZ</t>
  </si>
  <si>
    <t>JEFE DE DEPTO CONTABILIDAD
C.P. MARIA DE LA LUZ CARACHEO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</si>
</sst>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1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3" fillId="0" borderId="0" xfId="12" applyFont="1" applyAlignment="1">
      <alignment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 wrapText="1" indent="2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51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58" sqref="A58"/>
    </sheetView>
  </sheetViews>
  <sheetFormatPr baseColWidth="10" defaultColWidth="12.85546875" defaultRowHeight="11.25" x14ac:dyDescent="0.2"/>
  <cols>
    <col min="1" max="1" width="32.42578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9" t="s">
        <v>667</v>
      </c>
      <c r="B1" s="179"/>
      <c r="C1" s="17"/>
      <c r="D1" s="14" t="s">
        <v>601</v>
      </c>
      <c r="E1" s="15">
        <v>2024</v>
      </c>
    </row>
    <row r="2" spans="1:5" ht="18.95" customHeight="1" x14ac:dyDescent="0.2">
      <c r="A2" s="180" t="s">
        <v>600</v>
      </c>
      <c r="B2" s="180"/>
      <c r="C2" s="36"/>
      <c r="D2" s="14" t="s">
        <v>602</v>
      </c>
      <c r="E2" s="17" t="s">
        <v>607</v>
      </c>
    </row>
    <row r="3" spans="1:5" ht="18.95" customHeight="1" x14ac:dyDescent="0.2">
      <c r="A3" s="181" t="s">
        <v>668</v>
      </c>
      <c r="B3" s="181"/>
      <c r="C3" s="17"/>
      <c r="D3" s="14" t="s">
        <v>603</v>
      </c>
      <c r="E3" s="15">
        <v>1</v>
      </c>
    </row>
    <row r="4" spans="1:5" s="93" customFormat="1" ht="18.95" customHeight="1" x14ac:dyDescent="0.2">
      <c r="A4" s="181" t="s">
        <v>622</v>
      </c>
      <c r="B4" s="181"/>
      <c r="C4" s="181"/>
      <c r="D4" s="181"/>
      <c r="E4" s="181"/>
    </row>
    <row r="5" spans="1:5" ht="15" customHeight="1" x14ac:dyDescent="0.2">
      <c r="A5" s="136" t="s">
        <v>41</v>
      </c>
      <c r="B5" s="135" t="s">
        <v>42</v>
      </c>
    </row>
    <row r="6" spans="1:5" ht="10.5" x14ac:dyDescent="0.25">
      <c r="A6" s="5"/>
      <c r="B6" s="6"/>
    </row>
    <row r="7" spans="1:5" ht="10.5" x14ac:dyDescent="0.25">
      <c r="A7" s="7"/>
      <c r="B7" s="8" t="s">
        <v>45</v>
      </c>
    </row>
    <row r="8" spans="1:5" ht="10.5" x14ac:dyDescent="0.25">
      <c r="A8" s="7"/>
      <c r="B8" s="8"/>
    </row>
    <row r="9" spans="1:5" ht="10.5" x14ac:dyDescent="0.25">
      <c r="A9" s="7"/>
      <c r="B9" s="9" t="s">
        <v>0</v>
      </c>
    </row>
    <row r="10" spans="1:5" ht="9.9499999999999993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ht="9.9499999999999993" x14ac:dyDescent="0.2">
      <c r="A12" s="45" t="s">
        <v>571</v>
      </c>
      <c r="B12" s="46" t="s">
        <v>340</v>
      </c>
    </row>
    <row r="13" spans="1:5" ht="9.9499999999999993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ht="9.9499999999999993" x14ac:dyDescent="0.2">
      <c r="A15" s="45" t="s">
        <v>3</v>
      </c>
      <c r="B15" s="46" t="s">
        <v>4</v>
      </c>
    </row>
    <row r="16" spans="1:5" ht="9.9499999999999993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ht="9.9499999999999993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ht="9.9499999999999993" x14ac:dyDescent="0.2">
      <c r="A20" s="45" t="s">
        <v>9</v>
      </c>
      <c r="B20" s="46" t="s">
        <v>10</v>
      </c>
    </row>
    <row r="21" spans="1:2" ht="9.9499999999999993" x14ac:dyDescent="0.2">
      <c r="A21" s="45" t="s">
        <v>11</v>
      </c>
      <c r="B21" s="46" t="s">
        <v>12</v>
      </c>
    </row>
    <row r="22" spans="1:2" ht="9.9499999999999993" x14ac:dyDescent="0.2">
      <c r="A22" s="45" t="s">
        <v>13</v>
      </c>
      <c r="B22" s="46" t="s">
        <v>14</v>
      </c>
    </row>
    <row r="23" spans="1:2" ht="9.9499999999999993" x14ac:dyDescent="0.2">
      <c r="A23" s="45" t="s">
        <v>15</v>
      </c>
      <c r="B23" s="46" t="s">
        <v>16</v>
      </c>
    </row>
    <row r="24" spans="1:2" ht="9.9499999999999993" x14ac:dyDescent="0.2">
      <c r="A24" s="45" t="s">
        <v>17</v>
      </c>
      <c r="B24" s="46" t="s">
        <v>584</v>
      </c>
    </row>
    <row r="25" spans="1:2" ht="9.9499999999999993" x14ac:dyDescent="0.2">
      <c r="A25" s="45" t="s">
        <v>18</v>
      </c>
      <c r="B25" s="46" t="s">
        <v>19</v>
      </c>
    </row>
    <row r="26" spans="1:2" s="93" customFormat="1" ht="9.9499999999999993" x14ac:dyDescent="0.2">
      <c r="A26" s="45" t="s">
        <v>20</v>
      </c>
      <c r="B26" s="46" t="s">
        <v>182</v>
      </c>
    </row>
    <row r="27" spans="1:2" ht="9.9499999999999993" x14ac:dyDescent="0.2">
      <c r="A27" s="45" t="s">
        <v>21</v>
      </c>
      <c r="B27" s="46" t="s">
        <v>22</v>
      </c>
    </row>
    <row r="28" spans="1:2" ht="9.9499999999999993" x14ac:dyDescent="0.2">
      <c r="A28" s="45" t="s">
        <v>23</v>
      </c>
      <c r="B28" s="46" t="s">
        <v>24</v>
      </c>
    </row>
    <row r="29" spans="1:2" ht="9.9499999999999993" x14ac:dyDescent="0.2">
      <c r="A29" s="45" t="s">
        <v>25</v>
      </c>
      <c r="B29" s="46" t="s">
        <v>26</v>
      </c>
    </row>
    <row r="30" spans="1:2" ht="9.9499999999999993" x14ac:dyDescent="0.2">
      <c r="A30" s="45" t="s">
        <v>27</v>
      </c>
      <c r="B30" s="46" t="s">
        <v>28</v>
      </c>
    </row>
    <row r="31" spans="1:2" ht="9.9499999999999993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ht="10.5" x14ac:dyDescent="0.25">
      <c r="A33" s="7"/>
      <c r="B33" s="10"/>
    </row>
    <row r="34" spans="1:2" ht="10.5" x14ac:dyDescent="0.25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ht="10.5" x14ac:dyDescent="0.25">
      <c r="A37" s="7"/>
      <c r="B37" s="10"/>
    </row>
    <row r="38" spans="1:2" ht="10.5" x14ac:dyDescent="0.25">
      <c r="A38" s="7"/>
      <c r="B38" s="8" t="s">
        <v>46</v>
      </c>
    </row>
    <row r="39" spans="1:2" ht="10.5" x14ac:dyDescent="0.25">
      <c r="A39" s="7" t="s">
        <v>47</v>
      </c>
      <c r="B39" s="46" t="s">
        <v>32</v>
      </c>
    </row>
    <row r="40" spans="1:2" ht="10.5" x14ac:dyDescent="0.25">
      <c r="A40" s="7"/>
      <c r="B40" s="46" t="s">
        <v>623</v>
      </c>
    </row>
    <row r="41" spans="1:2" ht="11.1" thickBot="1" x14ac:dyDescent="0.3">
      <c r="A41" s="11"/>
      <c r="B41" s="12"/>
    </row>
    <row r="44" spans="1:2" ht="9.9499999999999993" x14ac:dyDescent="0.2">
      <c r="B44" s="93" t="s">
        <v>624</v>
      </c>
    </row>
    <row r="50" spans="1:6" x14ac:dyDescent="0.2">
      <c r="A50" s="207" t="s">
        <v>673</v>
      </c>
      <c r="B50" s="208" t="s">
        <v>674</v>
      </c>
      <c r="C50" s="208"/>
      <c r="D50" s="209"/>
      <c r="E50" s="208" t="s">
        <v>675</v>
      </c>
      <c r="F50" s="208"/>
    </row>
    <row r="51" spans="1:6" ht="34.5" customHeight="1" x14ac:dyDescent="0.2">
      <c r="A51" s="210" t="s">
        <v>676</v>
      </c>
      <c r="B51" s="211" t="s">
        <v>677</v>
      </c>
      <c r="C51" s="211"/>
      <c r="D51" s="212"/>
      <c r="E51" s="211" t="s">
        <v>678</v>
      </c>
      <c r="F51" s="211"/>
    </row>
  </sheetData>
  <sheetProtection formatCells="0" formatColumns="0" formatRows="0" autoFilter="0" pivotTables="0"/>
  <mergeCells count="8">
    <mergeCell ref="B51:C51"/>
    <mergeCell ref="E51:F51"/>
    <mergeCell ref="A1:B1"/>
    <mergeCell ref="A2:B2"/>
    <mergeCell ref="A3:B3"/>
    <mergeCell ref="A4:E4"/>
    <mergeCell ref="B50:C50"/>
    <mergeCell ref="E50:F50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42578125" style="39" customWidth="1"/>
    <col min="2" max="2" width="63.140625" style="39" customWidth="1"/>
    <col min="3" max="3" width="17.5703125" style="39" customWidth="1"/>
    <col min="4" max="16384" width="11.42578125" style="39"/>
  </cols>
  <sheetData>
    <row r="1" spans="1:3" s="37" customFormat="1" ht="18" customHeight="1" x14ac:dyDescent="0.25">
      <c r="A1" s="185" t="s">
        <v>667</v>
      </c>
      <c r="B1" s="186"/>
      <c r="C1" s="187"/>
    </row>
    <row r="2" spans="1:3" s="37" customFormat="1" ht="18" customHeight="1" x14ac:dyDescent="0.25">
      <c r="A2" s="188" t="s">
        <v>612</v>
      </c>
      <c r="B2" s="189"/>
      <c r="C2" s="190"/>
    </row>
    <row r="3" spans="1:3" s="37" customFormat="1" ht="18" customHeight="1" x14ac:dyDescent="0.35">
      <c r="A3" s="188" t="s">
        <v>668</v>
      </c>
      <c r="B3" s="191"/>
      <c r="C3" s="190"/>
    </row>
    <row r="4" spans="1:3" s="40" customFormat="1" ht="18" customHeight="1" x14ac:dyDescent="0.25">
      <c r="A4" s="192" t="s">
        <v>613</v>
      </c>
      <c r="B4" s="193"/>
      <c r="C4" s="194"/>
    </row>
    <row r="5" spans="1:3" s="38" customFormat="1" x14ac:dyDescent="0.2">
      <c r="A5" s="58" t="s">
        <v>520</v>
      </c>
      <c r="B5" s="58"/>
      <c r="C5" s="143">
        <v>20773711.48</v>
      </c>
    </row>
    <row r="6" spans="1:3" ht="10.5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ht="9.9499999999999993" x14ac:dyDescent="0.2">
      <c r="A14" s="74"/>
      <c r="B14" s="66"/>
      <c r="C14" s="67"/>
    </row>
    <row r="15" spans="1:3" ht="10.5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ht="9.9499999999999993" x14ac:dyDescent="0.2">
      <c r="A18" s="70">
        <v>3.3</v>
      </c>
      <c r="B18" s="65" t="s">
        <v>530</v>
      </c>
      <c r="C18" s="146">
        <v>0</v>
      </c>
    </row>
    <row r="19" spans="1:3" ht="9.9499999999999993" x14ac:dyDescent="0.2">
      <c r="A19" s="59"/>
      <c r="B19" s="71"/>
      <c r="C19" s="72"/>
    </row>
    <row r="20" spans="1:3" ht="10.5" x14ac:dyDescent="0.2">
      <c r="A20" s="73" t="s">
        <v>659</v>
      </c>
      <c r="B20" s="73"/>
      <c r="C20" s="143">
        <f>C5+C7-C15</f>
        <v>20773711.48</v>
      </c>
    </row>
    <row r="22" spans="1:3" ht="9.949999999999999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13" workbookViewId="0">
      <selection activeCell="B56" sqref="B56"/>
    </sheetView>
  </sheetViews>
  <sheetFormatPr baseColWidth="10" defaultColWidth="11.42578125" defaultRowHeight="11.25" x14ac:dyDescent="0.2"/>
  <cols>
    <col min="1" max="1" width="3.5703125" style="39" customWidth="1"/>
    <col min="2" max="2" width="62.140625" style="39" customWidth="1"/>
    <col min="3" max="3" width="17.5703125" style="39" customWidth="1"/>
    <col min="4" max="16384" width="11.42578125" style="39"/>
  </cols>
  <sheetData>
    <row r="1" spans="1:3" s="41" customFormat="1" ht="18.95" customHeight="1" x14ac:dyDescent="0.25">
      <c r="A1" s="195" t="s">
        <v>667</v>
      </c>
      <c r="B1" s="196"/>
      <c r="C1" s="197"/>
    </row>
    <row r="2" spans="1:3" s="41" customFormat="1" ht="18.95" customHeight="1" x14ac:dyDescent="0.25">
      <c r="A2" s="198" t="s">
        <v>614</v>
      </c>
      <c r="B2" s="199"/>
      <c r="C2" s="200"/>
    </row>
    <row r="3" spans="1:3" s="41" customFormat="1" ht="18.95" customHeight="1" x14ac:dyDescent="0.25">
      <c r="A3" s="198" t="s">
        <v>668</v>
      </c>
      <c r="B3" s="201"/>
      <c r="C3" s="200"/>
    </row>
    <row r="4" spans="1:3" s="42" customFormat="1" ht="10.5" x14ac:dyDescent="0.2">
      <c r="A4" s="192" t="s">
        <v>613</v>
      </c>
      <c r="B4" s="193"/>
      <c r="C4" s="194"/>
    </row>
    <row r="5" spans="1:3" ht="10.5" x14ac:dyDescent="0.2">
      <c r="A5" s="84" t="s">
        <v>533</v>
      </c>
      <c r="B5" s="58"/>
      <c r="C5" s="147">
        <v>16258135.27</v>
      </c>
    </row>
    <row r="6" spans="1:3" ht="10.5" x14ac:dyDescent="0.2">
      <c r="A6" s="78"/>
      <c r="B6" s="60"/>
      <c r="C6" s="79"/>
    </row>
    <row r="7" spans="1:3" ht="10.5" x14ac:dyDescent="0.2">
      <c r="A7" s="68" t="s">
        <v>534</v>
      </c>
      <c r="B7" s="80"/>
      <c r="C7" s="144">
        <f>SUM(C8:C28)</f>
        <v>140291.71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73058.95</v>
      </c>
    </row>
    <row r="11" spans="1:3" x14ac:dyDescent="0.2">
      <c r="A11" s="90">
        <v>2.4</v>
      </c>
      <c r="B11" s="77" t="s">
        <v>237</v>
      </c>
      <c r="C11" s="148">
        <v>0</v>
      </c>
    </row>
    <row r="12" spans="1:3" x14ac:dyDescent="0.2">
      <c r="A12" s="90">
        <v>2.5</v>
      </c>
      <c r="B12" s="77" t="s">
        <v>238</v>
      </c>
      <c r="C12" s="148">
        <v>0</v>
      </c>
    </row>
    <row r="13" spans="1:3" x14ac:dyDescent="0.2">
      <c r="A13" s="90">
        <v>2.6</v>
      </c>
      <c r="B13" s="77" t="s">
        <v>239</v>
      </c>
      <c r="C13" s="148">
        <v>34043.1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33189.660000000003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0</v>
      </c>
    </row>
    <row r="20" spans="1:3" x14ac:dyDescent="0.2">
      <c r="A20" s="90" t="s">
        <v>563</v>
      </c>
      <c r="B20" s="77" t="s">
        <v>538</v>
      </c>
      <c r="C20" s="148">
        <v>0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ht="9.949999999999999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0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ht="9.9499999999999993" x14ac:dyDescent="0.2">
      <c r="A37" s="90" t="s">
        <v>663</v>
      </c>
      <c r="B37" s="85" t="s">
        <v>560</v>
      </c>
      <c r="C37" s="150">
        <v>0</v>
      </c>
    </row>
    <row r="38" spans="1:3" ht="9.9499999999999993" x14ac:dyDescent="0.2">
      <c r="A38" s="78"/>
      <c r="B38" s="81"/>
      <c r="C38" s="82"/>
    </row>
    <row r="39" spans="1:3" ht="10.5" x14ac:dyDescent="0.2">
      <c r="A39" s="83" t="s">
        <v>660</v>
      </c>
      <c r="B39" s="58"/>
      <c r="C39" s="143">
        <f>C5-C7+C30</f>
        <v>16117843.559999999</v>
      </c>
    </row>
    <row r="41" spans="1:3" ht="9.949999999999999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topLeftCell="A13" workbookViewId="0">
      <selection activeCell="C52" sqref="C5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84" t="s">
        <v>667</v>
      </c>
      <c r="B1" s="202"/>
      <c r="C1" s="202"/>
      <c r="D1" s="202"/>
      <c r="E1" s="202"/>
      <c r="F1" s="202"/>
      <c r="G1" s="27" t="s">
        <v>604</v>
      </c>
      <c r="H1" s="28">
        <v>2024</v>
      </c>
    </row>
    <row r="2" spans="1:10" ht="18.95" customHeight="1" x14ac:dyDescent="0.2">
      <c r="A2" s="184" t="s">
        <v>615</v>
      </c>
      <c r="B2" s="202"/>
      <c r="C2" s="202"/>
      <c r="D2" s="202"/>
      <c r="E2" s="202"/>
      <c r="F2" s="202"/>
      <c r="G2" s="27" t="s">
        <v>605</v>
      </c>
      <c r="H2" s="28" t="s">
        <v>607</v>
      </c>
    </row>
    <row r="3" spans="1:10" ht="18.95" customHeight="1" x14ac:dyDescent="0.25">
      <c r="A3" s="203" t="s">
        <v>668</v>
      </c>
      <c r="B3" s="204"/>
      <c r="C3" s="204"/>
      <c r="D3" s="204"/>
      <c r="E3" s="204"/>
      <c r="F3" s="204"/>
      <c r="G3" s="27" t="s">
        <v>606</v>
      </c>
      <c r="H3" s="28">
        <v>1</v>
      </c>
    </row>
    <row r="4" spans="1:10" ht="10.5" x14ac:dyDescent="0.25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ht="10.5" x14ac:dyDescent="0.25">
      <c r="A8" s="43">
        <v>7000</v>
      </c>
      <c r="B8" s="44" t="s">
        <v>122</v>
      </c>
    </row>
    <row r="9" spans="1:10" ht="9.9499999999999993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ht="9.9499999999999993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ht="9.9499999999999993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ht="9.9499999999999993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ht="9.9499999999999993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ht="9.9499999999999993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ht="9.9499999999999993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ht="9.9499999999999993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ht="10.5" x14ac:dyDescent="0.25">
      <c r="A35" s="43">
        <v>8000</v>
      </c>
      <c r="B35" s="44" t="s">
        <v>94</v>
      </c>
    </row>
    <row r="36" spans="1:6" ht="9.9499999999999993" x14ac:dyDescent="0.2">
      <c r="C36" s="34"/>
      <c r="D36" s="34"/>
      <c r="E36" s="34"/>
      <c r="F36" s="34"/>
    </row>
    <row r="37" spans="1:6" ht="10.5" x14ac:dyDescent="0.2">
      <c r="B37" s="185" t="str">
        <f>A1</f>
        <v>Junta Municipal de Agua Potable y Alcantarillado de Cortázar, Gto.</v>
      </c>
      <c r="C37" s="187"/>
      <c r="D37" s="34"/>
      <c r="E37" s="34"/>
      <c r="F37" s="34"/>
    </row>
    <row r="38" spans="1:6" ht="10.5" x14ac:dyDescent="0.2">
      <c r="B38" s="188" t="s">
        <v>664</v>
      </c>
      <c r="C38" s="190"/>
      <c r="D38" s="34"/>
      <c r="E38" s="34"/>
      <c r="F38" s="34"/>
    </row>
    <row r="39" spans="1:6" ht="10.5" x14ac:dyDescent="0.2">
      <c r="B39" s="188" t="str">
        <f>A3</f>
        <v>Correspondiente del 1 de Enero al 31 de Marzo de 2024</v>
      </c>
      <c r="C39" s="190"/>
      <c r="D39" s="34"/>
      <c r="E39" s="34"/>
      <c r="F39" s="34"/>
    </row>
    <row r="40" spans="1:6" ht="10.5" x14ac:dyDescent="0.2">
      <c r="B40" s="168"/>
      <c r="C40" s="169"/>
      <c r="D40" s="34"/>
      <c r="E40" s="34"/>
      <c r="F40" s="34"/>
    </row>
    <row r="41" spans="1:6" ht="10.5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93770213</v>
      </c>
      <c r="D42" s="34"/>
      <c r="E42" s="34"/>
      <c r="F42" s="34"/>
    </row>
    <row r="43" spans="1:6" x14ac:dyDescent="0.2">
      <c r="B43" s="171" t="s">
        <v>92</v>
      </c>
      <c r="C43" s="172">
        <v>-72996501.519999996</v>
      </c>
      <c r="D43" s="34"/>
      <c r="E43" s="34"/>
      <c r="F43" s="34"/>
    </row>
    <row r="44" spans="1:6" x14ac:dyDescent="0.2">
      <c r="B44" s="171" t="s">
        <v>91</v>
      </c>
      <c r="C44" s="172">
        <v>0</v>
      </c>
      <c r="D44" s="34"/>
      <c r="E44" s="34"/>
      <c r="F44" s="34"/>
    </row>
    <row r="45" spans="1:6" x14ac:dyDescent="0.2">
      <c r="B45" s="171" t="s">
        <v>90</v>
      </c>
      <c r="C45" s="172">
        <v>-25</v>
      </c>
      <c r="D45" s="34"/>
      <c r="E45" s="34"/>
      <c r="F45" s="34"/>
    </row>
    <row r="46" spans="1:6" x14ac:dyDescent="0.2">
      <c r="B46" s="171" t="s">
        <v>89</v>
      </c>
      <c r="C46" s="172">
        <v>-20773686.48</v>
      </c>
      <c r="D46" s="34"/>
      <c r="E46" s="34"/>
      <c r="F46" s="34"/>
    </row>
    <row r="47" spans="1:6" ht="9.9499999999999993" x14ac:dyDescent="0.2">
      <c r="B47" s="173"/>
      <c r="C47" s="174"/>
      <c r="D47" s="34"/>
      <c r="E47" s="34"/>
      <c r="F47" s="34"/>
    </row>
    <row r="48" spans="1:6" ht="10.5" x14ac:dyDescent="0.2">
      <c r="B48" s="185" t="str">
        <f>A1</f>
        <v>Junta Municipal de Agua Potable y Alcantarillado de Cortázar, Gto.</v>
      </c>
      <c r="C48" s="187"/>
    </row>
    <row r="49" spans="2:3" ht="10.5" x14ac:dyDescent="0.2">
      <c r="B49" s="188" t="s">
        <v>665</v>
      </c>
      <c r="C49" s="190"/>
    </row>
    <row r="50" spans="2:3" ht="10.5" x14ac:dyDescent="0.2">
      <c r="B50" s="188" t="str">
        <f>A3</f>
        <v>Correspondiente del 1 de Enero al 31 de Marzo de 2024</v>
      </c>
      <c r="C50" s="190"/>
    </row>
    <row r="51" spans="2:3" ht="10.5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-93770213</v>
      </c>
    </row>
    <row r="54" spans="2:3" x14ac:dyDescent="0.2">
      <c r="B54" s="171" t="s">
        <v>87</v>
      </c>
      <c r="C54" s="176">
        <v>78357706.480000004</v>
      </c>
    </row>
    <row r="55" spans="2:3" x14ac:dyDescent="0.2">
      <c r="B55" s="171" t="s">
        <v>666</v>
      </c>
      <c r="C55" s="176">
        <v>-1146564.26</v>
      </c>
    </row>
    <row r="56" spans="2:3" x14ac:dyDescent="0.2">
      <c r="B56" s="171" t="s">
        <v>86</v>
      </c>
      <c r="C56" s="176">
        <v>300935.51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1802718.97</v>
      </c>
    </row>
    <row r="59" spans="2:3" x14ac:dyDescent="0.2">
      <c r="B59" s="171" t="s">
        <v>83</v>
      </c>
      <c r="C59" s="176">
        <v>14455416.300000001</v>
      </c>
    </row>
    <row r="61" spans="2:3" x14ac:dyDescent="0.2">
      <c r="B61" s="167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0866141732283472" right="0.70866141732283472" top="0.74803149606299213" bottom="0.74803149606299213" header="0.31496062992125984" footer="0.31496062992125984"/>
  <pageSetup scale="49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ht="10.5" x14ac:dyDescent="0.25">
      <c r="A3" s="1"/>
    </row>
    <row r="4" spans="1:8" s="117" customFormat="1" ht="10.5" x14ac:dyDescent="0.25">
      <c r="A4" s="116" t="s">
        <v>33</v>
      </c>
    </row>
    <row r="5" spans="1:8" s="117" customFormat="1" ht="39.950000000000003" customHeight="1" x14ac:dyDescent="0.2">
      <c r="A5" s="205" t="s">
        <v>34</v>
      </c>
      <c r="B5" s="205"/>
      <c r="C5" s="205"/>
      <c r="D5" s="205"/>
      <c r="E5" s="205"/>
      <c r="H5" s="118"/>
    </row>
    <row r="6" spans="1:8" s="117" customFormat="1" ht="9.9499999999999993" x14ac:dyDescent="0.2">
      <c r="A6" s="119"/>
      <c r="B6" s="119"/>
      <c r="C6" s="119"/>
      <c r="D6" s="119"/>
      <c r="H6" s="118"/>
    </row>
    <row r="7" spans="1:8" s="117" customFormat="1" ht="12.95" x14ac:dyDescent="0.3">
      <c r="A7" s="118" t="s">
        <v>35</v>
      </c>
      <c r="B7" s="118"/>
      <c r="C7" s="118"/>
      <c r="D7" s="118"/>
    </row>
    <row r="8" spans="1:8" s="117" customFormat="1" ht="9.9499999999999993" x14ac:dyDescent="0.2">
      <c r="A8" s="118"/>
      <c r="B8" s="118"/>
      <c r="C8" s="118"/>
      <c r="D8" s="118"/>
    </row>
    <row r="9" spans="1:8" s="117" customFormat="1" ht="10.5" x14ac:dyDescent="0.25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6" t="s">
        <v>36</v>
      </c>
      <c r="C10" s="206"/>
      <c r="D10" s="206"/>
      <c r="E10" s="206"/>
    </row>
    <row r="11" spans="1:8" s="117" customFormat="1" ht="12.95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6" t="s">
        <v>38</v>
      </c>
      <c r="C12" s="206"/>
      <c r="D12" s="206"/>
      <c r="E12" s="206"/>
    </row>
    <row r="13" spans="1:8" s="117" customFormat="1" ht="26.1" customHeight="1" x14ac:dyDescent="0.2">
      <c r="A13" s="121" t="s">
        <v>594</v>
      </c>
      <c r="B13" s="206" t="s">
        <v>39</v>
      </c>
      <c r="C13" s="206"/>
      <c r="D13" s="206"/>
      <c r="E13" s="206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5" customHeight="1" x14ac:dyDescent="0.2">
      <c r="A16" s="121" t="s">
        <v>596</v>
      </c>
    </row>
    <row r="17" spans="1:4" s="117" customFormat="1" ht="12.95" customHeight="1" x14ac:dyDescent="0.2">
      <c r="A17" s="122"/>
    </row>
    <row r="18" spans="1:4" s="117" customFormat="1" ht="12.95" customHeight="1" x14ac:dyDescent="0.25">
      <c r="A18" s="132" t="s">
        <v>94</v>
      </c>
    </row>
    <row r="19" spans="1:4" s="117" customFormat="1" ht="12.95" customHeight="1" x14ac:dyDescent="0.2">
      <c r="A19" s="125" t="s">
        <v>597</v>
      </c>
    </row>
    <row r="20" spans="1:4" s="117" customFormat="1" ht="12.95" customHeight="1" x14ac:dyDescent="0.2">
      <c r="A20" s="125" t="s">
        <v>598</v>
      </c>
    </row>
    <row r="21" spans="1:4" s="117" customFormat="1" ht="9.9499999999999993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ht="9.9499999999999993" x14ac:dyDescent="0.2">
      <c r="A25" s="118" t="s">
        <v>518</v>
      </c>
      <c r="B25" s="118"/>
      <c r="C25" s="118"/>
      <c r="D25" s="118"/>
    </row>
    <row r="26" spans="1:4" s="117" customFormat="1" ht="9.9499999999999993" x14ac:dyDescent="0.2">
      <c r="A26" s="118" t="s">
        <v>519</v>
      </c>
      <c r="B26" s="118"/>
      <c r="C26" s="118"/>
      <c r="D26" s="118"/>
    </row>
    <row r="27" spans="1:4" s="117" customFormat="1" ht="9.9499999999999993" x14ac:dyDescent="0.2">
      <c r="A27" s="118"/>
      <c r="B27" s="118"/>
      <c r="C27" s="118"/>
      <c r="D27" s="118"/>
    </row>
    <row r="28" spans="1:4" s="117" customFormat="1" ht="12" x14ac:dyDescent="0.2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8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80" t="s">
        <v>667</v>
      </c>
      <c r="B1" s="180"/>
      <c r="C1" s="180"/>
      <c r="D1" s="14" t="s">
        <v>604</v>
      </c>
      <c r="E1" s="25">
        <v>2024</v>
      </c>
    </row>
    <row r="2" spans="1:5" s="16" customFormat="1" ht="18.95" customHeight="1" x14ac:dyDescent="0.35">
      <c r="A2" s="180" t="s">
        <v>609</v>
      </c>
      <c r="B2" s="180"/>
      <c r="C2" s="180"/>
      <c r="D2" s="14" t="s">
        <v>605</v>
      </c>
      <c r="E2" s="25" t="s">
        <v>607</v>
      </c>
    </row>
    <row r="3" spans="1:5" s="16" customFormat="1" ht="18.95" customHeight="1" x14ac:dyDescent="0.35">
      <c r="A3" s="180" t="s">
        <v>668</v>
      </c>
      <c r="B3" s="180"/>
      <c r="C3" s="180"/>
      <c r="D3" s="14" t="s">
        <v>606</v>
      </c>
      <c r="E3" s="25">
        <v>1</v>
      </c>
    </row>
    <row r="4" spans="1:5" ht="10.5" x14ac:dyDescent="0.25">
      <c r="A4" s="18" t="s">
        <v>193</v>
      </c>
      <c r="B4" s="19"/>
      <c r="C4" s="19"/>
      <c r="D4" s="19"/>
      <c r="E4" s="19"/>
    </row>
    <row r="6" spans="1:5" ht="10.5" x14ac:dyDescent="0.25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ht="9.9499999999999993" x14ac:dyDescent="0.2">
      <c r="A8" s="50">
        <v>4100</v>
      </c>
      <c r="B8" s="51" t="s">
        <v>303</v>
      </c>
      <c r="C8" s="55">
        <f>SUM(C9+C19+C25+C28+C34+C37+C46)</f>
        <v>20763777.68</v>
      </c>
      <c r="D8" s="92"/>
      <c r="E8" s="49"/>
    </row>
    <row r="9" spans="1:5" ht="9.9499999999999993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ht="9.9499999999999993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ht="9.9499999999999993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ht="9.9499999999999993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ht="9.9499999999999993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ht="9.9499999999999993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ht="9.9499999999999993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ht="9.9499999999999993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ht="9.9499999999999993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ht="9.9499999999999993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ht="9.9499999999999993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ht="9.9499999999999993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ht="9.9499999999999993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ht="9.9499999999999993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ht="9.9499999999999993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ht="9.9499999999999993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ht="9.9499999999999993" x14ac:dyDescent="0.2">
      <c r="A34" s="50">
        <v>4150</v>
      </c>
      <c r="B34" s="51" t="s">
        <v>493</v>
      </c>
      <c r="C34" s="55">
        <f>SUM(C35:C36)</f>
        <v>446076.28</v>
      </c>
      <c r="D34" s="92"/>
      <c r="E34" s="49"/>
    </row>
    <row r="35" spans="1:5" ht="9.9499999999999993" x14ac:dyDescent="0.2">
      <c r="A35" s="50">
        <v>4151</v>
      </c>
      <c r="B35" s="51" t="s">
        <v>493</v>
      </c>
      <c r="C35" s="55">
        <v>446076.28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ht="9.9499999999999993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ht="9.9499999999999993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ht="9.9499999999999993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ht="9.9499999999999993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ht="9.9499999999999993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ht="9.9499999999999993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20317701.399999999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20317701.399999999</v>
      </c>
      <c r="D49" s="92" t="s">
        <v>669</v>
      </c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ht="9.9499999999999993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ht="9.9499999999999993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ht="9.9499999999999993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ht="9.9499999999999993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ht="9.9499999999999993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ht="9.9499999999999993" x14ac:dyDescent="0.2">
      <c r="A65" s="50">
        <v>4220</v>
      </c>
      <c r="B65" s="51" t="s">
        <v>335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0</v>
      </c>
      <c r="D66" s="92"/>
      <c r="E66" s="49"/>
    </row>
    <row r="67" spans="1:5" ht="9.9499999999999993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ht="9.9499999999999993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ht="9.9499999999999993" x14ac:dyDescent="0.2">
      <c r="A70" s="49"/>
      <c r="B70" s="49"/>
      <c r="C70" s="49"/>
      <c r="D70" s="49"/>
      <c r="E70" s="49"/>
    </row>
    <row r="71" spans="1:5" ht="10.5" x14ac:dyDescent="0.25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ht="9.9499999999999993" x14ac:dyDescent="0.2">
      <c r="A73" s="54">
        <v>4300</v>
      </c>
      <c r="B73" s="51" t="s">
        <v>340</v>
      </c>
      <c r="C73" s="55">
        <f>C74+C77+C83+C85+C87</f>
        <v>9933.7999999999993</v>
      </c>
      <c r="D73" s="56"/>
      <c r="E73" s="56"/>
    </row>
    <row r="74" spans="1:5" ht="9.9499999999999993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ht="9.9499999999999993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ht="9.9499999999999993" x14ac:dyDescent="0.2">
      <c r="A87" s="54">
        <v>4390</v>
      </c>
      <c r="B87" s="51" t="s">
        <v>351</v>
      </c>
      <c r="C87" s="55">
        <f>SUM(C88:C94)</f>
        <v>9933.7999999999993</v>
      </c>
      <c r="D87" s="56"/>
      <c r="E87" s="56"/>
    </row>
    <row r="88" spans="1:5" ht="9.9499999999999993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ht="9.9499999999999993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ht="9.9499999999999993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ht="9.9499999999999993" x14ac:dyDescent="0.2">
      <c r="A94" s="54">
        <v>4399</v>
      </c>
      <c r="B94" s="51" t="s">
        <v>351</v>
      </c>
      <c r="C94" s="55">
        <v>9933.7999999999993</v>
      </c>
      <c r="D94" s="56"/>
      <c r="E94" s="56"/>
    </row>
    <row r="95" spans="1:5" ht="9.9499999999999993" x14ac:dyDescent="0.2">
      <c r="A95" s="49"/>
      <c r="B95" s="49"/>
      <c r="C95" s="49"/>
      <c r="D95" s="49"/>
      <c r="E95" s="49"/>
    </row>
    <row r="96" spans="1:5" ht="10.5" x14ac:dyDescent="0.25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ht="9.9499999999999993" x14ac:dyDescent="0.2">
      <c r="A98" s="54">
        <v>5000</v>
      </c>
      <c r="B98" s="51" t="s">
        <v>357</v>
      </c>
      <c r="C98" s="55">
        <f>C99+C127+C160+C170+C185+C214</f>
        <v>16117843.559999999</v>
      </c>
      <c r="D98" s="57">
        <v>1</v>
      </c>
      <c r="E98" s="56"/>
    </row>
    <row r="99" spans="1:5" ht="9.9499999999999993" x14ac:dyDescent="0.2">
      <c r="A99" s="54">
        <v>5100</v>
      </c>
      <c r="B99" s="51" t="s">
        <v>358</v>
      </c>
      <c r="C99" s="55">
        <f>C100+C107+C117</f>
        <v>16117843.559999999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7966788.9900000002</v>
      </c>
      <c r="D100" s="57">
        <f t="shared" ref="D100:D163" si="0">C100/$C$98</f>
        <v>0.4942838016973532</v>
      </c>
      <c r="E100" s="56" t="s">
        <v>670</v>
      </c>
    </row>
    <row r="101" spans="1:5" x14ac:dyDescent="0.2">
      <c r="A101" s="54">
        <v>5111</v>
      </c>
      <c r="B101" s="51" t="s">
        <v>360</v>
      </c>
      <c r="C101" s="55">
        <v>4863993.83</v>
      </c>
      <c r="D101" s="57">
        <f t="shared" si="0"/>
        <v>0.30177695991981701</v>
      </c>
      <c r="E101" s="56"/>
    </row>
    <row r="102" spans="1:5" x14ac:dyDescent="0.2">
      <c r="A102" s="54">
        <v>5112</v>
      </c>
      <c r="B102" s="51" t="s">
        <v>361</v>
      </c>
      <c r="C102" s="55">
        <v>136150.20000000001</v>
      </c>
      <c r="D102" s="57">
        <f t="shared" si="0"/>
        <v>8.4471721972712837E-3</v>
      </c>
      <c r="E102" s="56"/>
    </row>
    <row r="103" spans="1:5" x14ac:dyDescent="0.2">
      <c r="A103" s="54">
        <v>5113</v>
      </c>
      <c r="B103" s="51" t="s">
        <v>362</v>
      </c>
      <c r="C103" s="55">
        <v>315106.53999999998</v>
      </c>
      <c r="D103" s="57">
        <f t="shared" si="0"/>
        <v>1.9550167417061094E-2</v>
      </c>
      <c r="E103" s="56"/>
    </row>
    <row r="104" spans="1:5" x14ac:dyDescent="0.2">
      <c r="A104" s="54">
        <v>5114</v>
      </c>
      <c r="B104" s="51" t="s">
        <v>363</v>
      </c>
      <c r="C104" s="55">
        <v>1186066.71</v>
      </c>
      <c r="D104" s="57">
        <f t="shared" si="0"/>
        <v>7.3587183396139136E-2</v>
      </c>
      <c r="E104" s="56"/>
    </row>
    <row r="105" spans="1:5" x14ac:dyDescent="0.2">
      <c r="A105" s="54">
        <v>5115</v>
      </c>
      <c r="B105" s="51" t="s">
        <v>364</v>
      </c>
      <c r="C105" s="55">
        <v>1465471.71</v>
      </c>
      <c r="D105" s="57">
        <f t="shared" si="0"/>
        <v>9.092231876706465E-2</v>
      </c>
      <c r="E105" s="56"/>
    </row>
    <row r="106" spans="1:5" ht="33.7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178" t="s">
        <v>671</v>
      </c>
    </row>
    <row r="107" spans="1:5" x14ac:dyDescent="0.2">
      <c r="A107" s="54">
        <v>5120</v>
      </c>
      <c r="B107" s="51" t="s">
        <v>366</v>
      </c>
      <c r="C107" s="55">
        <f>SUM(C108:C116)</f>
        <v>2260954.3200000003</v>
      </c>
      <c r="D107" s="57">
        <f t="shared" si="0"/>
        <v>0.14027647753146455</v>
      </c>
      <c r="E107" s="56"/>
    </row>
    <row r="108" spans="1:5" x14ac:dyDescent="0.2">
      <c r="A108" s="54">
        <v>5121</v>
      </c>
      <c r="B108" s="51" t="s">
        <v>367</v>
      </c>
      <c r="C108" s="55">
        <v>140652.4</v>
      </c>
      <c r="D108" s="57">
        <f t="shared" si="0"/>
        <v>8.7265023684098848E-3</v>
      </c>
      <c r="E108" s="56"/>
    </row>
    <row r="109" spans="1:5" x14ac:dyDescent="0.2">
      <c r="A109" s="54">
        <v>5122</v>
      </c>
      <c r="B109" s="51" t="s">
        <v>368</v>
      </c>
      <c r="C109" s="55">
        <v>66498.52</v>
      </c>
      <c r="D109" s="57">
        <f t="shared" si="0"/>
        <v>4.1257702838753702E-3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1157471.78</v>
      </c>
      <c r="D111" s="57">
        <f t="shared" si="0"/>
        <v>7.181306703289532E-2</v>
      </c>
      <c r="E111" s="56"/>
    </row>
    <row r="112" spans="1:5" x14ac:dyDescent="0.2">
      <c r="A112" s="54">
        <v>5125</v>
      </c>
      <c r="B112" s="51" t="s">
        <v>371</v>
      </c>
      <c r="C112" s="55">
        <v>193929.61</v>
      </c>
      <c r="D112" s="57">
        <f t="shared" si="0"/>
        <v>1.2031982397526137E-2</v>
      </c>
      <c r="E112" s="56"/>
    </row>
    <row r="113" spans="1:5" x14ac:dyDescent="0.2">
      <c r="A113" s="54">
        <v>5126</v>
      </c>
      <c r="B113" s="51" t="s">
        <v>372</v>
      </c>
      <c r="C113" s="55">
        <v>319088.12</v>
      </c>
      <c r="D113" s="57">
        <f t="shared" si="0"/>
        <v>1.9797196741125338E-2</v>
      </c>
      <c r="E113" s="56"/>
    </row>
    <row r="114" spans="1:5" x14ac:dyDescent="0.2">
      <c r="A114" s="54">
        <v>5127</v>
      </c>
      <c r="B114" s="51" t="s">
        <v>373</v>
      </c>
      <c r="C114" s="55">
        <v>333506.64</v>
      </c>
      <c r="D114" s="57">
        <f t="shared" si="0"/>
        <v>2.0691765542859012E-2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49807.25</v>
      </c>
      <c r="D116" s="57">
        <f t="shared" si="0"/>
        <v>3.0901931647734646E-3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5890100.2499999991</v>
      </c>
      <c r="D117" s="57">
        <f t="shared" si="0"/>
        <v>0.36543972077118236</v>
      </c>
      <c r="E117" s="56" t="s">
        <v>672</v>
      </c>
    </row>
    <row r="118" spans="1:5" x14ac:dyDescent="0.2">
      <c r="A118" s="54">
        <v>5131</v>
      </c>
      <c r="B118" s="51" t="s">
        <v>377</v>
      </c>
      <c r="C118" s="55">
        <v>2753142.39</v>
      </c>
      <c r="D118" s="57">
        <f t="shared" si="0"/>
        <v>0.17081332125797108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379</v>
      </c>
      <c r="C120" s="55">
        <v>1294581.3600000001</v>
      </c>
      <c r="D120" s="57">
        <f t="shared" si="0"/>
        <v>8.0319762081125456E-2</v>
      </c>
      <c r="E120" s="56"/>
    </row>
    <row r="121" spans="1:5" x14ac:dyDescent="0.2">
      <c r="A121" s="54">
        <v>5134</v>
      </c>
      <c r="B121" s="51" t="s">
        <v>380</v>
      </c>
      <c r="C121" s="55">
        <v>185547.51</v>
      </c>
      <c r="D121" s="57">
        <f t="shared" si="0"/>
        <v>1.1511931438550333E-2</v>
      </c>
      <c r="E121" s="56"/>
    </row>
    <row r="122" spans="1:5" x14ac:dyDescent="0.2">
      <c r="A122" s="54">
        <v>5135</v>
      </c>
      <c r="B122" s="51" t="s">
        <v>381</v>
      </c>
      <c r="C122" s="55">
        <v>963770.59</v>
      </c>
      <c r="D122" s="57">
        <f t="shared" si="0"/>
        <v>5.9795256506385897E-2</v>
      </c>
      <c r="E122" s="56"/>
    </row>
    <row r="123" spans="1:5" x14ac:dyDescent="0.2">
      <c r="A123" s="54">
        <v>5136</v>
      </c>
      <c r="B123" s="51" t="s">
        <v>382</v>
      </c>
      <c r="C123" s="55">
        <v>72163.8</v>
      </c>
      <c r="D123" s="57">
        <f t="shared" si="0"/>
        <v>4.477261473060234E-3</v>
      </c>
      <c r="E123" s="56"/>
    </row>
    <row r="124" spans="1:5" x14ac:dyDescent="0.2">
      <c r="A124" s="54">
        <v>5137</v>
      </c>
      <c r="B124" s="51" t="s">
        <v>383</v>
      </c>
      <c r="C124" s="55">
        <v>11733.5</v>
      </c>
      <c r="D124" s="57">
        <f t="shared" si="0"/>
        <v>7.2798200058966206E-4</v>
      </c>
      <c r="E124" s="56"/>
    </row>
    <row r="125" spans="1:5" x14ac:dyDescent="0.2">
      <c r="A125" s="54">
        <v>5138</v>
      </c>
      <c r="B125" s="51" t="s">
        <v>384</v>
      </c>
      <c r="C125" s="55">
        <v>92257.31</v>
      </c>
      <c r="D125" s="57">
        <f t="shared" si="0"/>
        <v>5.7239239018895159E-3</v>
      </c>
      <c r="E125" s="56"/>
    </row>
    <row r="126" spans="1:5" x14ac:dyDescent="0.2">
      <c r="A126" s="54">
        <v>5139</v>
      </c>
      <c r="B126" s="51" t="s">
        <v>385</v>
      </c>
      <c r="C126" s="55">
        <v>516903.79</v>
      </c>
      <c r="D126" s="57">
        <f t="shared" si="0"/>
        <v>3.207028211161022E-2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6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ht="10.5" x14ac:dyDescent="0.25">
      <c r="B1" s="108"/>
    </row>
    <row r="2" spans="1:2" ht="15" customHeight="1" x14ac:dyDescent="0.2">
      <c r="A2" s="95" t="s">
        <v>187</v>
      </c>
      <c r="B2" s="96" t="s">
        <v>50</v>
      </c>
    </row>
    <row r="3" spans="1:2" ht="10.5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ht="9.9499999999999993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ht="9.9499999999999993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0.4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ht="9.9499999999999993" x14ac:dyDescent="0.2">
      <c r="A15" s="101"/>
    </row>
    <row r="16" spans="1:2" ht="9.9499999999999993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ht="9.9499999999999993" x14ac:dyDescent="0.2">
      <c r="A19" s="13"/>
    </row>
    <row r="20" spans="1:2" ht="9.9499999999999993" x14ac:dyDescent="0.2">
      <c r="A20" s="13"/>
    </row>
    <row r="21" spans="1:2" ht="9.9499999999999993" x14ac:dyDescent="0.2">
      <c r="A21" s="13"/>
    </row>
    <row r="22" spans="1:2" ht="9.9499999999999993" x14ac:dyDescent="0.2">
      <c r="A22" s="13"/>
    </row>
    <row r="23" spans="1:2" ht="9.9499999999999993" x14ac:dyDescent="0.2">
      <c r="A23" s="13"/>
    </row>
    <row r="24" spans="1:2" ht="9.9499999999999993" x14ac:dyDescent="0.2">
      <c r="A24" s="13"/>
    </row>
    <row r="25" spans="1:2" ht="9.9499999999999993" x14ac:dyDescent="0.2">
      <c r="A25" s="13"/>
    </row>
    <row r="26" spans="1:2" ht="9.9499999999999993" x14ac:dyDescent="0.2">
      <c r="A26" s="13"/>
    </row>
    <row r="27" spans="1:2" ht="9.9499999999999993" x14ac:dyDescent="0.2">
      <c r="A27" s="13"/>
    </row>
    <row r="28" spans="1:2" ht="9.9499999999999993" x14ac:dyDescent="0.2">
      <c r="A28" s="13"/>
    </row>
    <row r="29" spans="1:2" ht="9.9499999999999993" x14ac:dyDescent="0.2">
      <c r="A29" s="13"/>
    </row>
    <row r="30" spans="1:2" ht="9.9499999999999993" x14ac:dyDescent="0.2">
      <c r="A30" s="13"/>
    </row>
    <row r="31" spans="1:2" ht="9.9499999999999993" x14ac:dyDescent="0.2">
      <c r="A31" s="13"/>
    </row>
    <row r="32" spans="1:2" ht="9.9499999999999993" x14ac:dyDescent="0.2">
      <c r="A32" s="13"/>
    </row>
    <row r="33" spans="1:1" ht="9.9499999999999993" x14ac:dyDescent="0.2">
      <c r="A33" s="13"/>
    </row>
    <row r="34" spans="1:1" ht="9.9499999999999993" x14ac:dyDescent="0.2">
      <c r="A34" s="13"/>
    </row>
    <row r="35" spans="1:1" ht="9.9499999999999993" x14ac:dyDescent="0.2">
      <c r="A35" s="13"/>
    </row>
    <row r="36" spans="1:1" ht="9.9499999999999993" x14ac:dyDescent="0.2">
      <c r="A36" s="13"/>
    </row>
    <row r="37" spans="1:1" ht="9.9499999999999993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topLeftCell="A85" zoomScale="106" zoomScaleNormal="106" workbookViewId="0">
      <selection activeCell="F133" sqref="F133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2" t="s">
        <v>667</v>
      </c>
      <c r="B1" s="183"/>
      <c r="C1" s="183"/>
      <c r="D1" s="183"/>
      <c r="E1" s="183"/>
      <c r="F1" s="183"/>
      <c r="G1" s="14" t="s">
        <v>604</v>
      </c>
      <c r="H1" s="25">
        <v>2024</v>
      </c>
    </row>
    <row r="2" spans="1:8" s="16" customFormat="1" ht="18.95" customHeight="1" x14ac:dyDescent="0.25">
      <c r="A2" s="182" t="s">
        <v>608</v>
      </c>
      <c r="B2" s="183"/>
      <c r="C2" s="183"/>
      <c r="D2" s="183"/>
      <c r="E2" s="183"/>
      <c r="F2" s="183"/>
      <c r="G2" s="14" t="s">
        <v>605</v>
      </c>
      <c r="H2" s="25" t="s">
        <v>607</v>
      </c>
    </row>
    <row r="3" spans="1:8" s="16" customFormat="1" ht="18.95" customHeight="1" x14ac:dyDescent="0.35">
      <c r="A3" s="182" t="s">
        <v>668</v>
      </c>
      <c r="B3" s="183"/>
      <c r="C3" s="183"/>
      <c r="D3" s="183"/>
      <c r="E3" s="183"/>
      <c r="F3" s="183"/>
      <c r="G3" s="14" t="s">
        <v>606</v>
      </c>
      <c r="H3" s="25">
        <v>1</v>
      </c>
    </row>
    <row r="4" spans="1:8" ht="10.5" x14ac:dyDescent="0.25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ht="10.5" x14ac:dyDescent="0.25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ht="9.9499999999999993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ht="9.9499999999999993" x14ac:dyDescent="0.2">
      <c r="A10" s="22">
        <v>1121</v>
      </c>
      <c r="B10" s="20" t="s">
        <v>196</v>
      </c>
      <c r="C10" s="24">
        <v>0</v>
      </c>
    </row>
    <row r="11" spans="1:8" ht="9.9499999999999993" x14ac:dyDescent="0.2">
      <c r="A11" s="22">
        <v>1211</v>
      </c>
      <c r="B11" s="20" t="s">
        <v>197</v>
      </c>
      <c r="C11" s="24">
        <v>0</v>
      </c>
    </row>
    <row r="13" spans="1:8" ht="10.5" x14ac:dyDescent="0.25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ht="10.5" x14ac:dyDescent="0.25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ht="9.9499999999999993" x14ac:dyDescent="0.2">
      <c r="A15" s="22">
        <v>1122</v>
      </c>
      <c r="B15" s="20" t="s">
        <v>198</v>
      </c>
      <c r="C15" s="24">
        <v>1411097.15</v>
      </c>
      <c r="D15" s="24">
        <v>1654943.87</v>
      </c>
      <c r="E15" s="24">
        <v>0</v>
      </c>
      <c r="F15" s="24">
        <v>0</v>
      </c>
      <c r="G15" s="24">
        <v>0</v>
      </c>
    </row>
    <row r="16" spans="1:8" ht="9.9499999999999993" x14ac:dyDescent="0.2">
      <c r="A16" s="22">
        <v>1124</v>
      </c>
      <c r="B16" s="20" t="s">
        <v>199</v>
      </c>
      <c r="C16" s="24">
        <v>1653.21</v>
      </c>
      <c r="D16" s="24">
        <v>1653.21</v>
      </c>
      <c r="E16" s="24">
        <v>0</v>
      </c>
      <c r="F16" s="24">
        <v>0</v>
      </c>
      <c r="G16" s="24">
        <v>0</v>
      </c>
    </row>
    <row r="18" spans="1:8" ht="10.5" x14ac:dyDescent="0.25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ht="9.9499999999999993" x14ac:dyDescent="0.2">
      <c r="A20" s="22">
        <v>1123</v>
      </c>
      <c r="B20" s="20" t="s">
        <v>205</v>
      </c>
      <c r="C20" s="24">
        <v>40</v>
      </c>
      <c r="D20" s="24">
        <v>40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17000</v>
      </c>
      <c r="D21" s="24">
        <v>17000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ht="9.9499999999999993" x14ac:dyDescent="0.2">
      <c r="A23" s="22">
        <v>1129</v>
      </c>
      <c r="B23" s="20" t="s">
        <v>575</v>
      </c>
      <c r="C23" s="24">
        <v>1287959.52</v>
      </c>
      <c r="D23" s="24">
        <v>1287959.52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6501933.5999999996</v>
      </c>
      <c r="D24" s="24">
        <v>6501933.5999999996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565</v>
      </c>
      <c r="D26" s="24">
        <v>565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ht="9.9499999999999993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ht="9.9499999999999993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ht="10.5" x14ac:dyDescent="0.25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ht="9.9499999999999993" x14ac:dyDescent="0.2">
      <c r="A41" s="22">
        <v>1150</v>
      </c>
      <c r="B41" s="20" t="s">
        <v>221</v>
      </c>
      <c r="C41" s="24">
        <f>C42</f>
        <v>1166961.3700000001</v>
      </c>
    </row>
    <row r="42" spans="1:8" x14ac:dyDescent="0.2">
      <c r="A42" s="22">
        <v>1151</v>
      </c>
      <c r="B42" s="20" t="s">
        <v>222</v>
      </c>
      <c r="C42" s="24">
        <v>1166961.3700000001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ht="10.5" x14ac:dyDescent="0.25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ht="10.5" x14ac:dyDescent="0.25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ht="9.9499999999999993" x14ac:dyDescent="0.2">
      <c r="A50" s="22">
        <v>1214</v>
      </c>
      <c r="B50" s="20" t="s">
        <v>224</v>
      </c>
      <c r="C50" s="24">
        <v>0</v>
      </c>
    </row>
    <row r="52" spans="1:9" ht="10.5" x14ac:dyDescent="0.25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173230278.28999999</v>
      </c>
      <c r="D54" s="24">
        <f>SUM(D55:D61)</f>
        <v>0</v>
      </c>
      <c r="E54" s="24">
        <f>SUM(E55:E61)</f>
        <v>31939371.59</v>
      </c>
    </row>
    <row r="55" spans="1:9" x14ac:dyDescent="0.2">
      <c r="A55" s="22">
        <v>1231</v>
      </c>
      <c r="B55" s="20" t="s">
        <v>228</v>
      </c>
      <c r="C55" s="24">
        <v>2818030.17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3342729.2</v>
      </c>
      <c r="D57" s="24">
        <v>0</v>
      </c>
      <c r="E57" s="24">
        <v>1768100.91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30171270.68</v>
      </c>
    </row>
    <row r="59" spans="1:9" x14ac:dyDescent="0.2">
      <c r="A59" s="22">
        <v>1235</v>
      </c>
      <c r="B59" s="20" t="s">
        <v>232</v>
      </c>
      <c r="C59" s="24">
        <v>20461956.010000002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146607562.91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23856311.960000001</v>
      </c>
      <c r="D62" s="24">
        <f t="shared" ref="D62:E62" si="0">SUM(D63:D70)</f>
        <v>0</v>
      </c>
      <c r="E62" s="24">
        <f t="shared" si="0"/>
        <v>15219170.609999999</v>
      </c>
    </row>
    <row r="63" spans="1:9" x14ac:dyDescent="0.2">
      <c r="A63" s="22">
        <v>1241</v>
      </c>
      <c r="B63" s="20" t="s">
        <v>236</v>
      </c>
      <c r="C63" s="24">
        <v>2320070.58</v>
      </c>
      <c r="D63" s="24">
        <v>0</v>
      </c>
      <c r="E63" s="24">
        <f>352449.39+823.94+1512524.65+36660.69</f>
        <v>1902458.67</v>
      </c>
    </row>
    <row r="64" spans="1:9" x14ac:dyDescent="0.2">
      <c r="A64" s="22">
        <v>1242</v>
      </c>
      <c r="B64" s="20" t="s">
        <v>237</v>
      </c>
      <c r="C64" s="24">
        <v>255347.74</v>
      </c>
      <c r="D64" s="24">
        <v>0</v>
      </c>
      <c r="E64" s="24">
        <f>102980.57+37916.24+74821.91</f>
        <v>215718.72</v>
      </c>
    </row>
    <row r="65" spans="1:9" x14ac:dyDescent="0.2">
      <c r="A65" s="22">
        <v>1243</v>
      </c>
      <c r="B65" s="20" t="s">
        <v>238</v>
      </c>
      <c r="C65" s="24">
        <v>302422.59000000003</v>
      </c>
      <c r="D65" s="24">
        <v>0</v>
      </c>
      <c r="E65" s="24">
        <v>240550.3</v>
      </c>
    </row>
    <row r="66" spans="1:9" x14ac:dyDescent="0.2">
      <c r="A66" s="22">
        <v>1244</v>
      </c>
      <c r="B66" s="20" t="s">
        <v>239</v>
      </c>
      <c r="C66" s="24">
        <v>10761341.720000001</v>
      </c>
      <c r="D66" s="24">
        <v>0</v>
      </c>
      <c r="E66" s="24">
        <f>3992441.28+31323.37+5849581.34</f>
        <v>9873345.9900000002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241</v>
      </c>
      <c r="C68" s="24">
        <v>10208343.630000001</v>
      </c>
      <c r="D68" s="24">
        <v>0</v>
      </c>
      <c r="E68" s="24">
        <f>1533150.17+243617.92+1210328.84</f>
        <v>2987096.9299999997</v>
      </c>
    </row>
    <row r="69" spans="1:9" x14ac:dyDescent="0.2">
      <c r="A69" s="22">
        <v>1247</v>
      </c>
      <c r="B69" s="20" t="s">
        <v>242</v>
      </c>
      <c r="C69" s="24">
        <v>8785.7000000000007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ht="10.5" x14ac:dyDescent="0.25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8202907.3399999999</v>
      </c>
      <c r="D74" s="24">
        <f>SUM(D75:D79)</f>
        <v>0</v>
      </c>
      <c r="E74" s="24">
        <f>SUM(E75:E79)</f>
        <v>100780.98000000001</v>
      </c>
    </row>
    <row r="75" spans="1:9" x14ac:dyDescent="0.2">
      <c r="A75" s="22">
        <v>1251</v>
      </c>
      <c r="B75" s="20" t="s">
        <v>246</v>
      </c>
      <c r="C75" s="24">
        <v>88940.74</v>
      </c>
      <c r="D75" s="24">
        <v>0</v>
      </c>
      <c r="E75" s="24">
        <v>66088.13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8037688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76278.600000000006</v>
      </c>
      <c r="D78" s="24">
        <v>0</v>
      </c>
      <c r="E78" s="24">
        <v>34692.85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473340.4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160000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313340.40000000002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ht="10.5" x14ac:dyDescent="0.25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ht="10.5" x14ac:dyDescent="0.25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ht="9.9499999999999993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ht="10.5" x14ac:dyDescent="0.25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ht="9.9499999999999993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ht="10.5" x14ac:dyDescent="0.25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ht="9.9499999999999993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ht="9.9499999999999993" x14ac:dyDescent="0.2">
      <c r="A105" s="22">
        <v>1292</v>
      </c>
      <c r="B105" s="20" t="s">
        <v>264</v>
      </c>
      <c r="C105" s="24">
        <v>0</v>
      </c>
    </row>
    <row r="106" spans="1:8" ht="9.9499999999999993" x14ac:dyDescent="0.2">
      <c r="A106" s="22">
        <v>1293</v>
      </c>
      <c r="B106" s="20" t="s">
        <v>265</v>
      </c>
      <c r="C106" s="24">
        <v>0</v>
      </c>
    </row>
    <row r="108" spans="1:8" ht="10.5" x14ac:dyDescent="0.25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ht="9.9499999999999993" x14ac:dyDescent="0.2">
      <c r="A110" s="22">
        <v>2110</v>
      </c>
      <c r="B110" s="20" t="s">
        <v>268</v>
      </c>
      <c r="C110" s="24">
        <f>SUM(C111:C119)</f>
        <v>1574956.8399999999</v>
      </c>
      <c r="D110" s="24">
        <f>SUM(D111:D119)</f>
        <v>1574956.8399999999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ht="9.9499999999999993" x14ac:dyDescent="0.2">
      <c r="A111" s="22">
        <v>2111</v>
      </c>
      <c r="B111" s="20" t="s">
        <v>269</v>
      </c>
      <c r="C111" s="24">
        <v>482273.62</v>
      </c>
      <c r="D111" s="24">
        <f>C111</f>
        <v>482273.62</v>
      </c>
      <c r="E111" s="24">
        <v>0</v>
      </c>
      <c r="F111" s="24">
        <v>0</v>
      </c>
      <c r="G111" s="24">
        <v>0</v>
      </c>
    </row>
    <row r="112" spans="1:8" ht="9.9499999999999993" x14ac:dyDescent="0.2">
      <c r="A112" s="22">
        <v>2112</v>
      </c>
      <c r="B112" s="20" t="s">
        <v>270</v>
      </c>
      <c r="C112" s="24">
        <v>92772.22</v>
      </c>
      <c r="D112" s="24">
        <f t="shared" ref="D112:D119" si="1">C112</f>
        <v>92772.22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254644.48000000001</v>
      </c>
      <c r="D113" s="24">
        <f t="shared" si="1"/>
        <v>254644.48000000001</v>
      </c>
      <c r="E113" s="24">
        <v>0</v>
      </c>
      <c r="F113" s="24">
        <v>0</v>
      </c>
      <c r="G113" s="24">
        <v>0</v>
      </c>
    </row>
    <row r="114" spans="1:8" ht="9.9499999999999993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ht="9.9499999999999993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ht="9.9499999999999993" x14ac:dyDescent="0.2">
      <c r="A117" s="22">
        <v>2117</v>
      </c>
      <c r="B117" s="20" t="s">
        <v>275</v>
      </c>
      <c r="C117" s="24">
        <v>354133.57</v>
      </c>
      <c r="D117" s="24">
        <f t="shared" si="1"/>
        <v>354133.57</v>
      </c>
      <c r="E117" s="24">
        <v>0</v>
      </c>
      <c r="F117" s="24">
        <v>0</v>
      </c>
      <c r="G117" s="24">
        <v>0</v>
      </c>
    </row>
    <row r="118" spans="1:8" ht="9.9499999999999993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ht="9.9499999999999993" x14ac:dyDescent="0.2">
      <c r="A119" s="22">
        <v>2119</v>
      </c>
      <c r="B119" s="20" t="s">
        <v>277</v>
      </c>
      <c r="C119" s="24">
        <v>391132.95</v>
      </c>
      <c r="D119" s="24">
        <f t="shared" si="1"/>
        <v>391132.95</v>
      </c>
      <c r="E119" s="24">
        <v>0</v>
      </c>
      <c r="F119" s="24">
        <v>0</v>
      </c>
      <c r="G119" s="24">
        <v>0</v>
      </c>
    </row>
    <row r="120" spans="1:8" ht="9.9499999999999993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ht="9.9499999999999993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ht="10.5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ht="9.9499999999999993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ht="9.9499999999999993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ht="9.9499999999999993" x14ac:dyDescent="0.2">
      <c r="A20" s="101"/>
    </row>
    <row r="21" spans="1:2" ht="15" customHeight="1" x14ac:dyDescent="0.25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ht="9.9499999999999993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ht="9.9499999999999993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ht="9.9499999999999993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84" t="s">
        <v>667</v>
      </c>
      <c r="B1" s="184"/>
      <c r="C1" s="184"/>
      <c r="D1" s="27" t="s">
        <v>604</v>
      </c>
      <c r="E1" s="28">
        <v>2024</v>
      </c>
    </row>
    <row r="2" spans="1:5" ht="18.95" customHeight="1" x14ac:dyDescent="0.2">
      <c r="A2" s="184" t="s">
        <v>610</v>
      </c>
      <c r="B2" s="184"/>
      <c r="C2" s="184"/>
      <c r="D2" s="27" t="s">
        <v>605</v>
      </c>
      <c r="E2" s="28" t="s">
        <v>607</v>
      </c>
    </row>
    <row r="3" spans="1:5" ht="18.95" customHeight="1" x14ac:dyDescent="0.2">
      <c r="A3" s="184" t="s">
        <v>668</v>
      </c>
      <c r="B3" s="184"/>
      <c r="C3" s="184"/>
      <c r="D3" s="27" t="s">
        <v>606</v>
      </c>
      <c r="E3" s="28">
        <v>1</v>
      </c>
    </row>
    <row r="4" spans="1:5" ht="10.5" x14ac:dyDescent="0.25">
      <c r="A4" s="30" t="s">
        <v>193</v>
      </c>
      <c r="B4" s="31"/>
      <c r="C4" s="31"/>
      <c r="D4" s="31"/>
      <c r="E4" s="31"/>
    </row>
    <row r="6" spans="1:5" ht="10.5" x14ac:dyDescent="0.25">
      <c r="A6" s="31" t="s">
        <v>171</v>
      </c>
      <c r="B6" s="31"/>
      <c r="C6" s="31"/>
      <c r="D6" s="31"/>
      <c r="E6" s="31"/>
    </row>
    <row r="7" spans="1:5" ht="10.5" x14ac:dyDescent="0.25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ht="9.9499999999999993" x14ac:dyDescent="0.2">
      <c r="A8" s="33">
        <v>3110</v>
      </c>
      <c r="B8" s="29" t="s">
        <v>333</v>
      </c>
      <c r="C8" s="34">
        <v>113065967.45</v>
      </c>
    </row>
    <row r="9" spans="1:5" ht="9.9499999999999993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ht="10.5" x14ac:dyDescent="0.25">
      <c r="A12" s="31" t="s">
        <v>173</v>
      </c>
      <c r="B12" s="31"/>
      <c r="C12" s="31"/>
      <c r="D12" s="31"/>
      <c r="E12" s="31"/>
    </row>
    <row r="13" spans="1:5" ht="10.5" x14ac:dyDescent="0.25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ht="9.9499999999999993" x14ac:dyDescent="0.2">
      <c r="A14" s="33">
        <v>3210</v>
      </c>
      <c r="B14" s="29" t="s">
        <v>467</v>
      </c>
      <c r="C14" s="34">
        <v>4655867.92</v>
      </c>
    </row>
    <row r="15" spans="1:5" ht="9.9499999999999993" x14ac:dyDescent="0.2">
      <c r="A15" s="33">
        <v>3220</v>
      </c>
      <c r="B15" s="29" t="s">
        <v>468</v>
      </c>
      <c r="C15" s="34">
        <v>115353757.48999999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ht="9.9499999999999993" x14ac:dyDescent="0.2">
      <c r="A21" s="33">
        <v>3240</v>
      </c>
      <c r="B21" s="29" t="s">
        <v>474</v>
      </c>
      <c r="C21" s="34">
        <f>SUM(C22:C24)</f>
        <v>0</v>
      </c>
    </row>
    <row r="22" spans="1:3" ht="9.9499999999999993" x14ac:dyDescent="0.2">
      <c r="A22" s="33">
        <v>3241</v>
      </c>
      <c r="B22" s="29" t="s">
        <v>475</v>
      </c>
      <c r="C22" s="34">
        <v>0</v>
      </c>
    </row>
    <row r="23" spans="1:3" ht="9.9499999999999993" x14ac:dyDescent="0.2">
      <c r="A23" s="33">
        <v>3242</v>
      </c>
      <c r="B23" s="29" t="s">
        <v>476</v>
      </c>
      <c r="C23" s="34">
        <v>0</v>
      </c>
    </row>
    <row r="24" spans="1:3" ht="9.9499999999999993" x14ac:dyDescent="0.2">
      <c r="A24" s="33">
        <v>3243</v>
      </c>
      <c r="B24" s="29" t="s">
        <v>477</v>
      </c>
      <c r="C24" s="34">
        <v>0</v>
      </c>
    </row>
    <row r="25" spans="1:3" ht="9.949999999999999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ht="9.9499999999999993" x14ac:dyDescent="0.2">
      <c r="A27" s="33">
        <v>3252</v>
      </c>
      <c r="B27" s="29" t="s">
        <v>480</v>
      </c>
      <c r="C27" s="34">
        <v>0</v>
      </c>
    </row>
    <row r="29" spans="1:3" ht="9.949999999999999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17"/>
  <sheetViews>
    <sheetView topLeftCell="A70" workbookViewId="0">
      <selection activeCell="B90" sqref="B9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4" t="s">
        <v>667</v>
      </c>
      <c r="B1" s="184"/>
      <c r="C1" s="184"/>
      <c r="D1" s="27" t="s">
        <v>604</v>
      </c>
      <c r="E1" s="28">
        <v>2024</v>
      </c>
    </row>
    <row r="2" spans="1:5" s="35" customFormat="1" ht="18.95" customHeight="1" x14ac:dyDescent="0.35">
      <c r="A2" s="184" t="s">
        <v>611</v>
      </c>
      <c r="B2" s="184"/>
      <c r="C2" s="184"/>
      <c r="D2" s="27" t="s">
        <v>605</v>
      </c>
      <c r="E2" s="28" t="s">
        <v>607</v>
      </c>
    </row>
    <row r="3" spans="1:5" s="35" customFormat="1" ht="18.95" customHeight="1" x14ac:dyDescent="0.35">
      <c r="A3" s="184" t="s">
        <v>668</v>
      </c>
      <c r="B3" s="184"/>
      <c r="C3" s="184"/>
      <c r="D3" s="27" t="s">
        <v>606</v>
      </c>
      <c r="E3" s="28">
        <v>1</v>
      </c>
    </row>
    <row r="4" spans="1:5" ht="10.5" x14ac:dyDescent="0.25">
      <c r="A4" s="30" t="s">
        <v>193</v>
      </c>
      <c r="B4" s="31"/>
      <c r="C4" s="31"/>
      <c r="D4" s="31"/>
      <c r="E4" s="31"/>
    </row>
    <row r="6" spans="1:5" ht="10.5" x14ac:dyDescent="0.25">
      <c r="A6" s="31" t="s">
        <v>174</v>
      </c>
      <c r="B6" s="31"/>
      <c r="C6" s="31"/>
      <c r="D6" s="31"/>
      <c r="E6" s="31"/>
    </row>
    <row r="7" spans="1:5" ht="10.5" x14ac:dyDescent="0.25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ht="9.9499999999999993" x14ac:dyDescent="0.2">
      <c r="A8" s="33">
        <v>1111</v>
      </c>
      <c r="B8" s="29" t="s">
        <v>481</v>
      </c>
      <c r="C8" s="34">
        <v>23000</v>
      </c>
      <c r="D8" s="34">
        <v>23000</v>
      </c>
    </row>
    <row r="9" spans="1:5" x14ac:dyDescent="0.2">
      <c r="A9" s="33">
        <v>1112</v>
      </c>
      <c r="B9" s="29" t="s">
        <v>482</v>
      </c>
      <c r="C9" s="34">
        <v>65736824.359999999</v>
      </c>
      <c r="D9" s="34">
        <v>61120940.280000001</v>
      </c>
    </row>
    <row r="10" spans="1:5" ht="9.9499999999999993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ht="9.9499999999999993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ht="9.9499999999999993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ht="10.5" x14ac:dyDescent="0.25">
      <c r="A15" s="131">
        <v>1110</v>
      </c>
      <c r="B15" s="132" t="s">
        <v>626</v>
      </c>
      <c r="C15" s="133">
        <f>SUM(C8:C14)</f>
        <v>65759824.359999999</v>
      </c>
      <c r="D15" s="133">
        <f>SUM(D8:D14)</f>
        <v>61143940.280000001</v>
      </c>
    </row>
    <row r="18" spans="1:5" ht="10.5" x14ac:dyDescent="0.25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ht="10.5" x14ac:dyDescent="0.25">
      <c r="A20" s="131">
        <v>1230</v>
      </c>
      <c r="B20" s="132" t="s">
        <v>227</v>
      </c>
      <c r="C20" s="133">
        <f>SUM(C21:C27)</f>
        <v>0</v>
      </c>
      <c r="D20" s="133">
        <f>SUM(D21:D27)</f>
        <v>0</v>
      </c>
      <c r="E20" s="128"/>
    </row>
    <row r="21" spans="1:5" ht="9.9499999999999993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ht="9.9499999999999993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ht="9.9499999999999993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ht="9.9499999999999993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0</v>
      </c>
      <c r="D25" s="130">
        <v>0</v>
      </c>
      <c r="E25" s="128"/>
    </row>
    <row r="26" spans="1:5" ht="9.9499999999999993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ht="9.9499999999999993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ht="10.5" x14ac:dyDescent="0.25">
      <c r="A28" s="131">
        <v>1240</v>
      </c>
      <c r="B28" s="132" t="s">
        <v>235</v>
      </c>
      <c r="C28" s="133">
        <f>SUM(C29:C36)</f>
        <v>140291.71</v>
      </c>
      <c r="D28" s="133">
        <f>SUM(D29:D36)</f>
        <v>140291.71</v>
      </c>
      <c r="E28" s="128"/>
    </row>
    <row r="29" spans="1:5" x14ac:dyDescent="0.2">
      <c r="A29" s="33">
        <v>1241</v>
      </c>
      <c r="B29" s="29" t="s">
        <v>236</v>
      </c>
      <c r="C29" s="34">
        <v>73058.95</v>
      </c>
      <c r="D29" s="130">
        <v>73058.95</v>
      </c>
      <c r="E29" s="128"/>
    </row>
    <row r="30" spans="1:5" ht="9.9499999999999993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34043.1</v>
      </c>
      <c r="D32" s="130">
        <v>34043.1</v>
      </c>
      <c r="E32" s="128"/>
    </row>
    <row r="33" spans="1:5" ht="9.9499999999999993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ht="9.9499999999999993" x14ac:dyDescent="0.2">
      <c r="A34" s="33">
        <v>1246</v>
      </c>
      <c r="B34" s="29" t="s">
        <v>241</v>
      </c>
      <c r="C34" s="34">
        <v>33189.660000000003</v>
      </c>
      <c r="D34" s="130">
        <v>33189.660000000003</v>
      </c>
    </row>
    <row r="35" spans="1:5" ht="9.9499999999999993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ht="10.5" x14ac:dyDescent="0.25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140291.71</v>
      </c>
      <c r="D38" s="133">
        <f>D20+D28+D37</f>
        <v>140291.71</v>
      </c>
    </row>
    <row r="39" spans="1:5" s="128" customFormat="1" ht="9.9499999999999993" x14ac:dyDescent="0.2"/>
    <row r="40" spans="1:5" ht="10.5" x14ac:dyDescent="0.25">
      <c r="A40" s="31" t="s">
        <v>183</v>
      </c>
      <c r="B40" s="31"/>
      <c r="C40" s="31"/>
      <c r="D40" s="31"/>
      <c r="E40" s="31"/>
    </row>
    <row r="41" spans="1:5" ht="10.5" x14ac:dyDescent="0.25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ht="10.5" x14ac:dyDescent="0.25">
      <c r="A42" s="131">
        <v>3210</v>
      </c>
      <c r="B42" s="132" t="s">
        <v>628</v>
      </c>
      <c r="C42" s="133">
        <v>4655867.92</v>
      </c>
      <c r="D42" s="133">
        <v>6649839.7999999998</v>
      </c>
    </row>
    <row r="43" spans="1:5" ht="10.5" x14ac:dyDescent="0.25">
      <c r="A43" s="129"/>
      <c r="B43" s="134" t="s">
        <v>616</v>
      </c>
      <c r="C43" s="133">
        <f>C46+C58+C86+C89+C44</f>
        <v>1802718.97</v>
      </c>
      <c r="D43" s="133">
        <f>D46+D58+D86+D89+D44</f>
        <v>4996018.5499999989</v>
      </c>
    </row>
    <row r="44" spans="1:5" s="128" customFormat="1" ht="10.5" x14ac:dyDescent="0.25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ht="10.5" x14ac:dyDescent="0.25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ht="9.9499999999999993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ht="9.9499999999999993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ht="9.9499999999999993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ht="9.9499999999999993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ht="9.9499999999999993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ht="10.5" x14ac:dyDescent="0.25">
      <c r="A58" s="131">
        <v>5500</v>
      </c>
      <c r="B58" s="132" t="s">
        <v>437</v>
      </c>
      <c r="C58" s="133">
        <f>C59+C68+C71+C77</f>
        <v>0</v>
      </c>
      <c r="D58" s="133">
        <f>D59+D68+D71+D77</f>
        <v>4255025.8699999992</v>
      </c>
    </row>
    <row r="59" spans="1:4" ht="9.9499999999999993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4255025.8699999992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2416365.59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1773091.88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24886.59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40681.81</v>
      </c>
    </row>
    <row r="68" spans="1:4" ht="9.9499999999999993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ht="9.9499999999999993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ht="9.9499999999999993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ht="9.9499999999999993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ht="9.9499999999999993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ht="9.9499999999999993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ht="9.9499999999999993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ht="9.9499999999999993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ht="9.9499999999999993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1802718.97</v>
      </c>
      <c r="D89" s="133">
        <f>SUM(D90:D94)</f>
        <v>740992.68</v>
      </c>
    </row>
    <row r="90" spans="1:4" x14ac:dyDescent="0.2">
      <c r="A90" s="129">
        <v>2111</v>
      </c>
      <c r="B90" s="128" t="s">
        <v>630</v>
      </c>
      <c r="C90" s="130">
        <v>1159420.72</v>
      </c>
      <c r="D90" s="130">
        <v>610691.30000000005</v>
      </c>
    </row>
    <row r="91" spans="1:4" x14ac:dyDescent="0.2">
      <c r="A91" s="129">
        <v>2112</v>
      </c>
      <c r="B91" s="128" t="s">
        <v>631</v>
      </c>
      <c r="C91" s="130">
        <v>226257.07</v>
      </c>
      <c r="D91" s="130">
        <v>0</v>
      </c>
    </row>
    <row r="92" spans="1:4" x14ac:dyDescent="0.2">
      <c r="A92" s="129">
        <v>2112</v>
      </c>
      <c r="B92" s="128" t="s">
        <v>632</v>
      </c>
      <c r="C92" s="130">
        <v>417041.18</v>
      </c>
      <c r="D92" s="130">
        <v>130301.38</v>
      </c>
    </row>
    <row r="93" spans="1:4" x14ac:dyDescent="0.2">
      <c r="A93" s="129">
        <v>2115</v>
      </c>
      <c r="B93" s="128" t="s">
        <v>633</v>
      </c>
      <c r="C93" s="130">
        <v>0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ht="10.5" x14ac:dyDescent="0.25">
      <c r="A95" s="129"/>
      <c r="B95" s="134" t="s">
        <v>635</v>
      </c>
      <c r="C95" s="133">
        <f>+C96</f>
        <v>0</v>
      </c>
      <c r="D95" s="133">
        <f>+D96</f>
        <v>0</v>
      </c>
    </row>
    <row r="96" spans="1:4" s="128" customFormat="1" ht="10.5" x14ac:dyDescent="0.25">
      <c r="A96" s="151">
        <v>3100</v>
      </c>
      <c r="B96" s="157" t="s">
        <v>650</v>
      </c>
      <c r="C96" s="158">
        <f>SUM(C97:C100)</f>
        <v>0</v>
      </c>
      <c r="D96" s="158">
        <f>SUM(D97:D100)</f>
        <v>0</v>
      </c>
    </row>
    <row r="97" spans="1:4" s="128" customFormat="1" ht="9.9499999999999993" x14ac:dyDescent="0.2">
      <c r="A97" s="154"/>
      <c r="B97" s="159" t="s">
        <v>651</v>
      </c>
      <c r="C97" s="160">
        <v>0</v>
      </c>
      <c r="D97" s="160">
        <v>0</v>
      </c>
    </row>
    <row r="98" spans="1:4" s="128" customFormat="1" ht="9.9499999999999993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ht="9.9499999999999993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ht="9.9499999999999993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ht="10.5" x14ac:dyDescent="0.25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ht="10.5" x14ac:dyDescent="0.25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ht="9.9499999999999993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ht="10.5" x14ac:dyDescent="0.25">
      <c r="A104" s="154"/>
      <c r="B104" s="162" t="s">
        <v>657</v>
      </c>
      <c r="C104" s="153">
        <f>+C105+C107</f>
        <v>9958.7999999999993</v>
      </c>
      <c r="D104" s="153">
        <f>+D105+D107</f>
        <v>40</v>
      </c>
    </row>
    <row r="105" spans="1:4" s="128" customFormat="1" ht="10.5" x14ac:dyDescent="0.25">
      <c r="A105" s="151">
        <v>4300</v>
      </c>
      <c r="B105" s="157" t="s">
        <v>658</v>
      </c>
      <c r="C105" s="158">
        <f>+C106</f>
        <v>9933.7999999999993</v>
      </c>
      <c r="D105" s="163">
        <f>+D106</f>
        <v>0</v>
      </c>
    </row>
    <row r="106" spans="1:4" s="128" customFormat="1" ht="9.9499999999999993" x14ac:dyDescent="0.2">
      <c r="A106" s="154">
        <v>4399</v>
      </c>
      <c r="B106" s="159" t="s">
        <v>351</v>
      </c>
      <c r="C106" s="160">
        <v>9933.7999999999993</v>
      </c>
      <c r="D106" s="160">
        <v>0</v>
      </c>
    </row>
    <row r="107" spans="1:4" x14ac:dyDescent="0.2">
      <c r="A107" s="131">
        <v>1120</v>
      </c>
      <c r="B107" s="138" t="s">
        <v>636</v>
      </c>
      <c r="C107" s="133">
        <f>SUM(C108:C116)</f>
        <v>25</v>
      </c>
      <c r="D107" s="133">
        <f>SUM(D108:D116)</f>
        <v>40</v>
      </c>
    </row>
    <row r="108" spans="1:4" ht="9.9499999999999993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ht="9.9499999999999993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643</v>
      </c>
      <c r="C114" s="130">
        <v>25</v>
      </c>
      <c r="D114" s="130">
        <v>40</v>
      </c>
    </row>
    <row r="115" spans="1:4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0</v>
      </c>
      <c r="D116" s="130">
        <v>0</v>
      </c>
    </row>
    <row r="117" spans="1:4" x14ac:dyDescent="0.2">
      <c r="A117" s="129"/>
      <c r="B117" s="141" t="s">
        <v>646</v>
      </c>
      <c r="C117" s="133">
        <f>C42+C43+C95-C101-C104</f>
        <v>6448628.0899999999</v>
      </c>
      <c r="D117" s="133">
        <f>D42+D43+D95-D101-D104</f>
        <v>11645818.349999998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0866141732283472" right="0.70866141732283472" top="0.74803149606299213" bottom="0.74803149606299213" header="0.31496062992125984" footer="0.31496062992125984"/>
  <pageSetup scale="81" fitToHeight="2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ht="10.5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ht="10.5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2024-04-30T00:49:12Z</cp:lastPrinted>
  <dcterms:created xsi:type="dcterms:W3CDTF">2012-12-11T20:36:24Z</dcterms:created>
  <dcterms:modified xsi:type="dcterms:W3CDTF">2024-04-30T00:53:47Z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